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FEBDE42A-540A-4A79-9980-BA2EA5536B58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F14" i="6" l="1"/>
  <c r="F13" i="6" s="1"/>
  <c r="F43" i="6" l="1"/>
  <c r="E30" i="6" l="1"/>
  <c r="G24" i="6"/>
  <c r="E43" i="6"/>
  <c r="D31" i="6"/>
  <c r="E31" i="6" s="1"/>
  <c r="F31" i="6" s="1"/>
  <c r="D30" i="6"/>
  <c r="D25" i="6"/>
  <c r="G25" i="6" s="1"/>
  <c r="D24" i="6"/>
  <c r="E23" i="6" l="1"/>
  <c r="F30" i="6"/>
  <c r="F23" i="6" s="1"/>
  <c r="C33" i="6"/>
  <c r="D10" i="6" l="1"/>
  <c r="G10" i="6" s="1"/>
  <c r="D6" i="6"/>
  <c r="G6" i="6" s="1"/>
  <c r="B5" i="6" l="1"/>
  <c r="F33" i="6" l="1"/>
  <c r="E33" i="6"/>
  <c r="D8" i="6"/>
  <c r="G8" i="6" s="1"/>
  <c r="D37" i="6"/>
  <c r="G37" i="6" s="1"/>
  <c r="D28" i="6"/>
  <c r="D33" i="6" l="1"/>
  <c r="G33" i="6" s="1"/>
  <c r="G14" i="8"/>
  <c r="G12" i="8"/>
  <c r="G10" i="8"/>
  <c r="G8" i="8"/>
  <c r="G9" i="6"/>
  <c r="D49" i="6"/>
  <c r="G49" i="6" s="1"/>
  <c r="D44" i="6"/>
  <c r="G44" i="6" s="1"/>
  <c r="G32" i="6"/>
  <c r="D26" i="6"/>
  <c r="G26" i="6" s="1"/>
  <c r="D14" i="6"/>
  <c r="G14" i="6" s="1"/>
  <c r="D9" i="6"/>
  <c r="C43" i="6" l="1"/>
  <c r="B43" i="6"/>
  <c r="B23" i="6"/>
  <c r="C13" i="6"/>
  <c r="B13" i="6"/>
  <c r="D13" i="6" l="1"/>
  <c r="G13" i="6" s="1"/>
  <c r="C77" i="6"/>
  <c r="D43" i="6"/>
  <c r="G43" i="6" s="1"/>
  <c r="D23" i="6"/>
  <c r="F5" i="6"/>
  <c r="F77" i="6" s="1"/>
  <c r="F38" i="5" s="1"/>
  <c r="E5" i="6"/>
  <c r="E77" i="6" s="1"/>
  <c r="B77" i="6"/>
  <c r="B6" i="8" s="1"/>
  <c r="F7" i="4" l="1"/>
  <c r="F16" i="4" s="1"/>
  <c r="B16" i="8"/>
  <c r="B7" i="4"/>
  <c r="B16" i="4" s="1"/>
  <c r="B36" i="5" s="1"/>
  <c r="B42" i="5" s="1"/>
  <c r="G23" i="6"/>
  <c r="E7" i="4"/>
  <c r="E16" i="4" s="1"/>
  <c r="D5" i="6"/>
  <c r="D77" i="6" s="1"/>
  <c r="E36" i="5" l="1"/>
  <c r="E42" i="5" s="1"/>
  <c r="E6" i="8"/>
  <c r="E16" i="8" s="1"/>
  <c r="C36" i="5"/>
  <c r="C42" i="5" s="1"/>
  <c r="C6" i="8"/>
  <c r="F6" i="8"/>
  <c r="F16" i="8" s="1"/>
  <c r="F36" i="5"/>
  <c r="F42" i="5" s="1"/>
  <c r="G5" i="6"/>
  <c r="G77" i="6" s="1"/>
  <c r="C16" i="8" l="1"/>
  <c r="C7" i="4" s="1"/>
  <c r="D6" i="8"/>
  <c r="D16" i="8" l="1"/>
  <c r="G6" i="8"/>
  <c r="G16" i="8" s="1"/>
  <c r="C16" i="4"/>
  <c r="D7" i="4"/>
  <c r="D16" i="4" l="1"/>
  <c r="D36" i="5" s="1"/>
  <c r="D42" i="5" s="1"/>
  <c r="G7" i="4"/>
  <c r="G16" i="4" s="1"/>
  <c r="G36" i="5" s="1"/>
  <c r="G42" i="5" s="1"/>
</calcChain>
</file>

<file path=xl/sharedStrings.xml><?xml version="1.0" encoding="utf-8"?>
<sst xmlns="http://schemas.openxmlformats.org/spreadsheetml/2006/main" count="204" uniqueCount="141">
  <si>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</si>
  <si>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</si>
  <si>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</si>
  <si>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</si>
  <si>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</si>
  <si>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</si>
  <si>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</si>
  <si>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</si>
  <si>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</si>
  <si>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</si>
  <si>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</si>
  <si>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</si>
  <si>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</si>
  <si>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</si>
  <si>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</si>
  <si>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</si>
  <si>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</si>
  <si>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</si>
  <si>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</si>
  <si>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</si>
  <si>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</si>
  <si>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</si>
  <si>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</si>
  <si>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</si>
  <si>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</si>
  <si>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</si>
  <si>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</si>
  <si>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</si>
  <si>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</si>
  <si>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</si>
  <si>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</si>
  <si>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</si>
  <si>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</si>
  <si>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</si>
  <si>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</si>
  <si>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</si>
  <si>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</si>
  <si>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</si>
  <si>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</si>
  <si>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</si>
  <si>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</si>
  <si>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</si>
  <si>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</si>
  <si>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</si>
  <si>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</si>
  <si>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</si>
  <si>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</si>
  <si>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</si>
  <si>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</si>
  <si>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</si>
  <si>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</si>
  <si>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</si>
  <si>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</si>
  <si>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</si>
  <si>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</si>
  <si>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</si>
  <si>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</si>
  <si>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</si>
  <si>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</si>
  <si>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</si>
  <si>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</si>
  <si>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</si>
  <si>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</si>
  <si>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</si>
  <si>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</si>
  <si>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</si>
  <si>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</si>
  <si>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</si>
  <si>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</si>
  <si>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</si>
  <si>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</si>
  <si>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</si>
  <si>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</si>
  <si>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</si>
  <si>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</si>
  <si>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</si>
  <si>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</si>
  <si>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</si>
  <si>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</si>
  <si>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</si>
  <si>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</si>
  <si>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</si>
  <si>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</si>
  <si>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</si>
  <si>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</si>
  <si>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</si>
  <si>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</si>
  <si>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</si>
  <si>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</si>
  <si>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</si>
  <si>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</si>
  <si>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</si>
  <si>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</si>
  <si>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</si>
  <si>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</si>
  <si>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</si>
  <si>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</si>
  <si>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</si>
  <si>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</si>
  <si>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</si>
  <si>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</si>
  <si>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</si>
  <si>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</si>
  <si>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</si>
  <si>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</si>
  <si>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</si>
  <si>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</si>
  <si>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</si>
  <si>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</si>
  <si>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</si>
  <si>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</si>
  <si>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</si>
  <si>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</si>
  <si>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</si>
  <si>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</si>
  <si>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</si>
  <si>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</si>
  <si>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</si>
  <si>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</si>
  <si>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</si>
  <si>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</si>
  <si>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</si>
  <si>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</si>
  <si>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</si>
  <si>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</si>
  <si>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</si>
  <si>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</si>
  <si>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</si>
  <si>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</si>
  <si>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</si>
  <si>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</si>
  <si>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</si>
  <si>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</si>
  <si>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</si>
  <si>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</si>
  <si>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Dirección General</t>
  </si>
  <si>
    <t>Procuraduria de Proteccion a Niñas,Niños y Adolescentes del Municipio de León,Guanajuato.
Estado Analítico del Ejercicio del Presupuesto de Egresos
Clasificación por Objeto del Gasto (Capítulo y Concepto)
Del 01 del octubre al 31 de diciembre del 2024</t>
  </si>
  <si>
    <t>Procuraduria de Proteccion a Niñas,Niños y Adolescentes del Municipio de León,Guanajuato.
Estado Analítico del Ejercicio del Presupuesto de Egresos
Clasificación Administrativa
Del 01 de octubre al 31 de diciembre del 2024</t>
  </si>
  <si>
    <t>Procuraduria de Proteccion a Niñas,Niños y Adolescentes del Municipio de León,Guanajuato.
Estado Analítico del Ejercicio del Presupuesto de Egresos
Clasificación Funcional (Finalidad y Función)
Del 01 de octubre al 31 de diciembre del 2024</t>
  </si>
  <si>
    <t>Procuraduria de Proteccion a Niñas,Niños y Adolescentes del Municipio de León,Guanajuato.
Estado Analítico del Ejercicio del Presupuesto de Egresos
Clasificación Económica (por Tipo de Gasto)
Del 01 de octubre al 31 de diciembre del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</si>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</sst>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4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6" fillId="2" borderId="12" xfId="9" applyFont="1" applyFill="1" applyBorder="1" applyAlignment="1">
      <alignment horizontal="center" vertical="center" wrapText="1"/>
    </xf>
    <xf numFmtId="4" fontId="2" fillId="0" borderId="0" xfId="0" applyNumberFormat="1" applyFont="1" applyProtection="1">
      <protection locked="0"/>
    </xf>
    <xf numFmtId="0" fontId="8" fillId="0" borderId="0" xfId="0" applyFont="1"/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4</xdr:col>
      <xdr:colOff>934537</xdr:colOff>
      <xdr:row>88</xdr:row>
      <xdr:rowOff>90367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58700"/>
          <a:ext cx="8144962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6</xdr:col>
      <xdr:colOff>182062</xdr:colOff>
      <xdr:row>27</xdr:row>
      <xdr:rowOff>90367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43325"/>
          <a:ext cx="8144962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5</xdr:col>
      <xdr:colOff>477337</xdr:colOff>
      <xdr:row>63</xdr:row>
      <xdr:rowOff>90367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44200"/>
          <a:ext cx="8144962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5</xdr:col>
      <xdr:colOff>191587</xdr:colOff>
      <xdr:row>54</xdr:row>
      <xdr:rowOff>90367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43825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59" workbookViewId="0">
      <selection activeCell="C79" sqref="C79"/>
    </sheetView>
  </sheetViews>
  <sheetFormatPr baseColWidth="10" defaultColWidth="12" defaultRowHeight="10.199999999999999" x14ac:dyDescent="0.2"/>
  <cols>
    <col min="1" max="1" width="69.71093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 x14ac:dyDescent="0.2">
      <c r="A1" s="49" t="s">
        <v>136</v>
      </c>
      <c r="B1" s="50"/>
      <c r="C1" s="50"/>
      <c r="D1" s="50"/>
      <c r="E1" s="50"/>
      <c r="F1" s="50"/>
      <c r="G1" s="51"/>
    </row>
    <row r="2" spans="1:7" x14ac:dyDescent="0.2">
      <c r="A2" s="24"/>
      <c r="B2" s="27" t="s">
        <v>0</v>
      </c>
      <c r="C2" s="28"/>
      <c r="D2" s="28"/>
      <c r="E2" s="28"/>
      <c r="F2" s="29"/>
      <c r="G2" s="52" t="s">
        <v>1</v>
      </c>
    </row>
    <row r="3" spans="1:7" ht="24.9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26"/>
      <c r="B4" s="4">
        <v>1</v>
      </c>
      <c r="C4" s="4">
        <v>2</v>
      </c>
      <c r="D4" s="45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f>+SUM(B6:B12)</f>
        <v>4267440.0028440002</v>
      </c>
      <c r="C5" s="43">
        <f>+SUM(C6:C12)</f>
        <v>-2923154</v>
      </c>
      <c r="D5" s="46">
        <f>+B5+C5</f>
        <v>1344286.0028440002</v>
      </c>
      <c r="E5" s="44">
        <f t="shared" ref="E5:F5" si="0">+SUM(E6:E12)</f>
        <v>0</v>
      </c>
      <c r="F5" s="5">
        <f t="shared" si="0"/>
        <v>0</v>
      </c>
      <c r="G5" s="5">
        <f>+D5-E5</f>
        <v>1344286.0028440002</v>
      </c>
    </row>
    <row r="6" spans="1:7" x14ac:dyDescent="0.2">
      <c r="A6" s="38" t="s">
        <v>11</v>
      </c>
      <c r="B6" s="6">
        <v>2339754.5099999998</v>
      </c>
      <c r="C6" s="6">
        <v>-1885424</v>
      </c>
      <c r="D6" s="6">
        <f>+B6+C6</f>
        <v>454330.50999999978</v>
      </c>
      <c r="E6" s="6">
        <v>0</v>
      </c>
      <c r="F6" s="6">
        <v>0</v>
      </c>
      <c r="G6" s="6">
        <f>+D6-E6</f>
        <v>454330.50999999978</v>
      </c>
    </row>
    <row r="7" spans="1:7" x14ac:dyDescent="0.2">
      <c r="A7" s="38" t="s">
        <v>12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8" t="s">
        <v>13</v>
      </c>
      <c r="B8" s="6">
        <v>600000</v>
      </c>
      <c r="C8" s="6">
        <v>-600000</v>
      </c>
      <c r="D8" s="6">
        <f>+B8+C8</f>
        <v>0</v>
      </c>
      <c r="E8" s="42">
        <v>0</v>
      </c>
      <c r="F8" s="6">
        <v>0</v>
      </c>
      <c r="G8" s="6">
        <f>+D8-E8</f>
        <v>0</v>
      </c>
    </row>
    <row r="9" spans="1:7" x14ac:dyDescent="0.2">
      <c r="A9" s="38" t="s">
        <v>14</v>
      </c>
      <c r="B9" s="6">
        <v>875460</v>
      </c>
      <c r="C9" s="6">
        <v>0</v>
      </c>
      <c r="D9" s="6">
        <f>+B9+C9</f>
        <v>875460</v>
      </c>
      <c r="E9" s="6">
        <v>0</v>
      </c>
      <c r="F9" s="6">
        <v>0</v>
      </c>
      <c r="G9" s="6">
        <f>+D9-E9</f>
        <v>875460</v>
      </c>
    </row>
    <row r="10" spans="1:7" x14ac:dyDescent="0.2">
      <c r="A10" s="38" t="s">
        <v>15</v>
      </c>
      <c r="B10" s="6">
        <v>452225.49284399999</v>
      </c>
      <c r="C10" s="6">
        <v>-437730</v>
      </c>
      <c r="D10" s="6">
        <f>+B10+C10</f>
        <v>14495.492843999993</v>
      </c>
      <c r="E10" s="6">
        <v>0</v>
      </c>
      <c r="F10" s="6">
        <v>0</v>
      </c>
      <c r="G10" s="6">
        <f>+D10-E10</f>
        <v>14495.492843999993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6">
        <f>+SUM(B14:B22)</f>
        <v>5000</v>
      </c>
      <c r="C13" s="6">
        <f t="shared" ref="C13" si="1">+SUM(C14:C22)</f>
        <v>114783.63</v>
      </c>
      <c r="D13" s="6">
        <f>+B13+C13</f>
        <v>119783.63</v>
      </c>
      <c r="E13" s="6">
        <v>119783.63</v>
      </c>
      <c r="F13" s="6">
        <f>+F14+F17+F22+F20</f>
        <v>119783.43000000001</v>
      </c>
      <c r="G13" s="6">
        <f>+D13-E13</f>
        <v>0</v>
      </c>
    </row>
    <row r="14" spans="1:7" x14ac:dyDescent="0.2">
      <c r="A14" s="38" t="s">
        <v>19</v>
      </c>
      <c r="B14" s="6">
        <v>5000</v>
      </c>
      <c r="C14" s="6">
        <v>0</v>
      </c>
      <c r="D14" s="6">
        <f>+B14+C14</f>
        <v>5000</v>
      </c>
      <c r="E14" s="6">
        <v>4999.8</v>
      </c>
      <c r="F14" s="6">
        <f>+E14</f>
        <v>4999.8</v>
      </c>
      <c r="G14" s="6">
        <f>+D14-E14</f>
        <v>0.1999999999998181</v>
      </c>
    </row>
    <row r="15" spans="1:7" x14ac:dyDescent="0.2">
      <c r="A15" s="38" t="s">
        <v>20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8" t="s">
        <v>23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8" t="s">
        <v>24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8" t="s">
        <v>25</v>
      </c>
      <c r="B20" s="6">
        <v>0</v>
      </c>
      <c r="C20" s="6">
        <v>110734.88</v>
      </c>
      <c r="D20" s="6">
        <v>110734.88</v>
      </c>
      <c r="E20" s="6">
        <v>110734.88</v>
      </c>
      <c r="F20" s="6">
        <v>110734.88</v>
      </c>
      <c r="G20" s="6">
        <v>0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6">
        <v>0</v>
      </c>
      <c r="C22" s="6">
        <v>4048.75</v>
      </c>
      <c r="D22" s="6">
        <v>4048.75</v>
      </c>
      <c r="E22" s="6">
        <v>4048.75</v>
      </c>
      <c r="F22" s="6">
        <v>4048.75</v>
      </c>
      <c r="G22" s="6">
        <v>0</v>
      </c>
    </row>
    <row r="23" spans="1:7" x14ac:dyDescent="0.2">
      <c r="A23" s="41" t="s">
        <v>28</v>
      </c>
      <c r="B23" s="6">
        <f>+SUM(B24:B32)</f>
        <v>293305</v>
      </c>
      <c r="C23" s="6">
        <v>1041812.81</v>
      </c>
      <c r="D23" s="6">
        <f>+B23+C23</f>
        <v>1335117.81</v>
      </c>
      <c r="E23" s="6">
        <f>+SUM(E24:E32)</f>
        <v>1173539.4099999999</v>
      </c>
      <c r="F23" s="6">
        <f>+SUM(F24:F32)</f>
        <v>913430.36</v>
      </c>
      <c r="G23" s="6">
        <f>+D23-E23</f>
        <v>161578.40000000014</v>
      </c>
    </row>
    <row r="24" spans="1:7" x14ac:dyDescent="0.2">
      <c r="A24" s="38" t="s">
        <v>29</v>
      </c>
      <c r="B24" s="6">
        <v>0</v>
      </c>
      <c r="C24" s="6">
        <v>7908.28</v>
      </c>
      <c r="D24" s="6">
        <f>+B24+C24</f>
        <v>7908.28</v>
      </c>
      <c r="E24" s="6">
        <v>0</v>
      </c>
      <c r="F24" s="6">
        <v>0</v>
      </c>
      <c r="G24" s="6">
        <f t="shared" ref="G24:G25" si="2">+D24-E24</f>
        <v>7908.28</v>
      </c>
    </row>
    <row r="25" spans="1:7" x14ac:dyDescent="0.2">
      <c r="A25" s="38" t="s">
        <v>30</v>
      </c>
      <c r="B25" s="6">
        <v>65000</v>
      </c>
      <c r="C25" s="6">
        <v>-65000</v>
      </c>
      <c r="D25" s="6">
        <f>+B25+C25</f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38" t="s">
        <v>31</v>
      </c>
      <c r="B26" s="6">
        <v>0</v>
      </c>
      <c r="C26" s="6">
        <v>353377.05</v>
      </c>
      <c r="D26" s="6">
        <f>+B26+C26</f>
        <v>353377.05</v>
      </c>
      <c r="E26" s="6">
        <v>353377.05</v>
      </c>
      <c r="F26" s="6">
        <v>93268</v>
      </c>
      <c r="G26" s="6">
        <f>+D26-E26</f>
        <v>0</v>
      </c>
    </row>
    <row r="27" spans="1:7" x14ac:dyDescent="0.2">
      <c r="A27" s="38" t="s">
        <v>32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8" t="s">
        <v>33</v>
      </c>
      <c r="B28" s="6">
        <v>0</v>
      </c>
      <c r="C28" s="6">
        <v>199689.36</v>
      </c>
      <c r="D28" s="6">
        <f>+B28+C28</f>
        <v>199689.36</v>
      </c>
      <c r="E28" s="6">
        <v>199689.36</v>
      </c>
      <c r="F28" s="6">
        <v>199689.36</v>
      </c>
      <c r="G28" s="6">
        <v>0</v>
      </c>
    </row>
    <row r="29" spans="1:7" x14ac:dyDescent="0.2">
      <c r="A29" s="38" t="s">
        <v>34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35</v>
      </c>
      <c r="B30" s="6">
        <v>0</v>
      </c>
      <c r="C30" s="6">
        <v>13977</v>
      </c>
      <c r="D30" s="6">
        <f>+B30+C30</f>
        <v>13977</v>
      </c>
      <c r="E30" s="6">
        <f>+D30</f>
        <v>13977</v>
      </c>
      <c r="F30" s="6">
        <f>+E30</f>
        <v>13977</v>
      </c>
      <c r="G30" s="6">
        <v>0</v>
      </c>
    </row>
    <row r="31" spans="1:7" x14ac:dyDescent="0.2">
      <c r="A31" s="38" t="s">
        <v>36</v>
      </c>
      <c r="B31" s="6">
        <v>0</v>
      </c>
      <c r="C31" s="6">
        <v>6496</v>
      </c>
      <c r="D31" s="6">
        <f>+B31+C31</f>
        <v>6496</v>
      </c>
      <c r="E31" s="6">
        <f>+D31</f>
        <v>6496</v>
      </c>
      <c r="F31" s="6">
        <f>+E31</f>
        <v>6496</v>
      </c>
      <c r="G31" s="6">
        <v>0</v>
      </c>
    </row>
    <row r="32" spans="1:7" x14ac:dyDescent="0.2">
      <c r="A32" s="38" t="s">
        <v>37</v>
      </c>
      <c r="B32" s="6">
        <v>228305</v>
      </c>
      <c r="C32" s="6">
        <v>371695</v>
      </c>
      <c r="D32" s="6">
        <v>600000</v>
      </c>
      <c r="E32" s="6">
        <v>600000</v>
      </c>
      <c r="F32" s="6">
        <v>600000</v>
      </c>
      <c r="G32" s="6">
        <f>+D32-E32</f>
        <v>0</v>
      </c>
    </row>
    <row r="33" spans="1:7" x14ac:dyDescent="0.2">
      <c r="A33" s="41" t="s">
        <v>38</v>
      </c>
      <c r="B33" s="6">
        <v>0</v>
      </c>
      <c r="C33" s="6">
        <f>+C37</f>
        <v>1630000</v>
      </c>
      <c r="D33" s="6">
        <f>+D37</f>
        <v>1630000</v>
      </c>
      <c r="E33" s="6">
        <f>+E37</f>
        <v>1541434.21</v>
      </c>
      <c r="F33" s="6">
        <f>+F37</f>
        <v>1112334.01</v>
      </c>
      <c r="G33" s="6">
        <f>+D33-E33</f>
        <v>88565.790000000037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6">
        <v>0</v>
      </c>
      <c r="C37" s="6">
        <v>1630000</v>
      </c>
      <c r="D37" s="6">
        <f>+B37+C37</f>
        <v>1630000</v>
      </c>
      <c r="E37" s="6">
        <v>1541434.21</v>
      </c>
      <c r="F37" s="6">
        <v>1112334.01</v>
      </c>
      <c r="G37" s="6">
        <f>+D37-E37</f>
        <v>88565.790000000037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6">
        <f t="shared" ref="B43:C43" si="3">+SUM(B44:B52)</f>
        <v>435190</v>
      </c>
      <c r="C43" s="6">
        <f t="shared" si="3"/>
        <v>136557.56</v>
      </c>
      <c r="D43" s="6">
        <f>+B43+C43</f>
        <v>571747.56000000006</v>
      </c>
      <c r="E43" s="6">
        <f>+E44</f>
        <v>571721.91</v>
      </c>
      <c r="F43" s="6">
        <f>+F44</f>
        <v>474677.50000000006</v>
      </c>
      <c r="G43" s="6">
        <f>+D43-E43</f>
        <v>25.650000000023283</v>
      </c>
    </row>
    <row r="44" spans="1:7" x14ac:dyDescent="0.2">
      <c r="A44" s="38" t="s">
        <v>49</v>
      </c>
      <c r="B44" s="6">
        <v>435190</v>
      </c>
      <c r="C44" s="6">
        <v>136557.56</v>
      </c>
      <c r="D44" s="6">
        <f>+B44+C44</f>
        <v>571747.56000000006</v>
      </c>
      <c r="E44" s="6">
        <v>571721.91</v>
      </c>
      <c r="F44" s="6">
        <v>474677.50000000006</v>
      </c>
      <c r="G44" s="6">
        <f>+D44-E44</f>
        <v>25.650000000023283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6">
        <v>0</v>
      </c>
      <c r="C49" s="6">
        <v>0</v>
      </c>
      <c r="D49" s="6">
        <f>+B49+C49</f>
        <v>0</v>
      </c>
      <c r="E49" s="6">
        <v>0</v>
      </c>
      <c r="F49" s="6">
        <v>0</v>
      </c>
      <c r="G49" s="6">
        <f>+D49-E49</f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">
      <c r="A54" s="38" t="s">
        <v>59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60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62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">
      <c r="A58" s="38" t="s">
        <v>63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x14ac:dyDescent="0.2">
      <c r="A66" s="38" t="s">
        <v>71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x14ac:dyDescent="0.2">
      <c r="A70" s="38" t="s">
        <v>75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f t="shared" ref="B77" si="4">+B5+B13+B23+B43</f>
        <v>5000935.0028440002</v>
      </c>
      <c r="C77" s="8">
        <f>+C5+C13+C23+C43+C33+C90</f>
        <v>0</v>
      </c>
      <c r="D77" s="8">
        <f>+D5+D13+D23+D43+D46+D33</f>
        <v>5000935.0028440002</v>
      </c>
      <c r="E77" s="8">
        <f>+E5+E13+E23+E43+E33</f>
        <v>3406479.16</v>
      </c>
      <c r="F77" s="8">
        <f>+F5+F13+F23+F43+F33</f>
        <v>2620225.2999999998</v>
      </c>
      <c r="G77" s="8">
        <f>+G5+G13+G23+G43+G33</f>
        <v>1594455.8428440006</v>
      </c>
    </row>
    <row r="78" spans="1:7" x14ac:dyDescent="0.2">
      <c r="C78" s="48">
        <v>0</v>
      </c>
    </row>
    <row r="79" spans="1:7" x14ac:dyDescent="0.2">
      <c r="A79" s="47" t="s">
        <v>140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workbookViewId="0">
      <selection activeCell="A23" sqref="A23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49" t="s">
        <v>139</v>
      </c>
      <c r="B1" s="50"/>
      <c r="C1" s="50"/>
      <c r="D1" s="50"/>
      <c r="E1" s="50"/>
      <c r="F1" s="50"/>
      <c r="G1" s="51"/>
    </row>
    <row r="2" spans="1:7" x14ac:dyDescent="0.2">
      <c r="A2" s="24"/>
      <c r="B2" s="27" t="s">
        <v>0</v>
      </c>
      <c r="C2" s="28"/>
      <c r="D2" s="28"/>
      <c r="E2" s="28"/>
      <c r="F2" s="29"/>
      <c r="G2" s="52" t="s">
        <v>1</v>
      </c>
    </row>
    <row r="3" spans="1:7" ht="24.9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f>+COG!B77</f>
        <v>5000935.0028440002</v>
      </c>
      <c r="C6" s="6">
        <f>+COG!C77</f>
        <v>0</v>
      </c>
      <c r="D6" s="6">
        <f>+B6+C6</f>
        <v>5000935.0028440002</v>
      </c>
      <c r="E6" s="6">
        <f>+COG!E77</f>
        <v>3406479.16</v>
      </c>
      <c r="F6" s="6">
        <f>+COG!F77</f>
        <v>2620225.2999999998</v>
      </c>
      <c r="G6" s="6">
        <f>+D6-E6</f>
        <v>1594455.8428440001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6">
        <f>+D8-E8</f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6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6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6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 t="shared" ref="B16:G16" si="0">+B6</f>
        <v>5000935.0028440002</v>
      </c>
      <c r="C16" s="8">
        <f t="shared" si="0"/>
        <v>0</v>
      </c>
      <c r="D16" s="8">
        <f t="shared" si="0"/>
        <v>5000935.0028440002</v>
      </c>
      <c r="E16" s="8">
        <f t="shared" si="0"/>
        <v>3406479.16</v>
      </c>
      <c r="F16" s="8">
        <f t="shared" si="0"/>
        <v>2620225.2999999998</v>
      </c>
      <c r="G16" s="8">
        <f t="shared" si="0"/>
        <v>1594455.8428440001</v>
      </c>
    </row>
    <row r="18" spans="1:1" x14ac:dyDescent="0.2">
      <c r="A18" s="47" t="s">
        <v>140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showGridLines="0" topLeftCell="A47" workbookViewId="0">
      <selection activeCell="A59" sqref="A59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49" t="s">
        <v>137</v>
      </c>
      <c r="B1" s="50"/>
      <c r="C1" s="50"/>
      <c r="D1" s="50"/>
      <c r="E1" s="50"/>
      <c r="F1" s="50"/>
      <c r="G1" s="51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2" t="s">
        <v>1</v>
      </c>
    </row>
    <row r="4" spans="1:7" ht="24.9" customHeight="1" x14ac:dyDescent="0.2">
      <c r="A4" s="25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3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135</v>
      </c>
      <c r="B7" s="6">
        <f>+CTG!B6</f>
        <v>5000935.0028440002</v>
      </c>
      <c r="C7" s="6">
        <f>+CTG!C16</f>
        <v>0</v>
      </c>
      <c r="D7" s="6">
        <f>+B7+C7</f>
        <v>5000935.0028440002</v>
      </c>
      <c r="E7" s="6">
        <f>+COG!E77</f>
        <v>3406479.16</v>
      </c>
      <c r="F7" s="6">
        <f>+COG!F77</f>
        <v>2620225.2999999998</v>
      </c>
      <c r="G7" s="6">
        <f>+D7-E7</f>
        <v>1594455.8428440001</v>
      </c>
    </row>
    <row r="8" spans="1:7" x14ac:dyDescent="0.2">
      <c r="A8" s="31" t="s">
        <v>86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89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90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91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92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 t="shared" ref="B16:G16" si="0">+B7</f>
        <v>5000935.0028440002</v>
      </c>
      <c r="C16" s="12">
        <f t="shared" si="0"/>
        <v>0</v>
      </c>
      <c r="D16" s="12">
        <f t="shared" si="0"/>
        <v>5000935.0028440002</v>
      </c>
      <c r="E16" s="12">
        <f t="shared" si="0"/>
        <v>3406479.16</v>
      </c>
      <c r="F16" s="12">
        <f t="shared" si="0"/>
        <v>2620225.2999999998</v>
      </c>
      <c r="G16" s="12">
        <f t="shared" si="0"/>
        <v>1594455.8428440001</v>
      </c>
    </row>
    <row r="19" spans="1:7" ht="45" customHeight="1" x14ac:dyDescent="0.2">
      <c r="A19" s="49" t="s">
        <v>137</v>
      </c>
      <c r="B19" s="50"/>
      <c r="C19" s="50"/>
      <c r="D19" s="50"/>
      <c r="E19" s="50"/>
      <c r="F19" s="50"/>
      <c r="G19" s="51"/>
    </row>
    <row r="21" spans="1:7" x14ac:dyDescent="0.2">
      <c r="A21" s="24"/>
      <c r="B21" s="27" t="s">
        <v>0</v>
      </c>
      <c r="C21" s="28"/>
      <c r="D21" s="28"/>
      <c r="E21" s="28"/>
      <c r="F21" s="29"/>
      <c r="G21" s="52" t="s">
        <v>1</v>
      </c>
    </row>
    <row r="22" spans="1:7" ht="20.399999999999999" x14ac:dyDescent="0.2">
      <c r="A22" s="25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53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94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96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49" t="s">
        <v>137</v>
      </c>
      <c r="B33" s="50"/>
      <c r="C33" s="50"/>
      <c r="D33" s="50"/>
      <c r="E33" s="50"/>
      <c r="F33" s="50"/>
      <c r="G33" s="51"/>
    </row>
    <row r="34" spans="1:7" x14ac:dyDescent="0.2">
      <c r="A34" s="24"/>
      <c r="B34" s="27" t="s">
        <v>0</v>
      </c>
      <c r="C34" s="28"/>
      <c r="D34" s="28"/>
      <c r="E34" s="28"/>
      <c r="F34" s="29"/>
      <c r="G34" s="52" t="s">
        <v>1</v>
      </c>
    </row>
    <row r="35" spans="1:7" ht="20.399999999999999" x14ac:dyDescent="0.2">
      <c r="A35" s="25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53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0.399999999999999" x14ac:dyDescent="0.2">
      <c r="A38" s="33" t="s">
        <v>97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0.399999999999999" x14ac:dyDescent="0.2">
      <c r="A42" s="33" t="s">
        <v>99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0.399999999999999" x14ac:dyDescent="0.2">
      <c r="A44" s="33" t="s">
        <v>100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0.399999999999999" x14ac:dyDescent="0.2">
      <c r="A46" s="33" t="s">
        <v>101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0.399999999999999" x14ac:dyDescent="0.2">
      <c r="A48" s="33" t="s">
        <v>102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ht="20.399999999999999" x14ac:dyDescent="0.2">
      <c r="A50" s="33" t="s">
        <v>103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4" spans="1:7" x14ac:dyDescent="0.2">
      <c r="A54" s="47" t="s">
        <v>140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opLeftCell="A28" zoomScaleNormal="100" workbookViewId="0">
      <selection activeCell="A46" sqref="A46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49" t="s">
        <v>138</v>
      </c>
      <c r="B1" s="54"/>
      <c r="C1" s="54"/>
      <c r="D1" s="54"/>
      <c r="E1" s="54"/>
      <c r="F1" s="54"/>
      <c r="G1" s="55"/>
    </row>
    <row r="2" spans="1:7" x14ac:dyDescent="0.2">
      <c r="A2" s="24"/>
      <c r="B2" s="27" t="s">
        <v>0</v>
      </c>
      <c r="C2" s="28"/>
      <c r="D2" s="28"/>
      <c r="E2" s="28"/>
      <c r="F2" s="29"/>
      <c r="G2" s="52" t="s">
        <v>1</v>
      </c>
    </row>
    <row r="3" spans="1:7" ht="24.9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x14ac:dyDescent="0.2">
      <c r="A7" s="30" t="s">
        <v>105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106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107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108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109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0" t="s">
        <v>110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0" t="s">
        <v>113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114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0" t="s">
        <v>115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116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117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118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123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126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127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128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129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130</v>
      </c>
      <c r="B36" s="6">
        <f>+CA!B16</f>
        <v>5000935.0028440002</v>
      </c>
      <c r="C36" s="6">
        <f>+COG!C77</f>
        <v>0</v>
      </c>
      <c r="D36" s="6">
        <f>+CA!D16</f>
        <v>5000935.0028440002</v>
      </c>
      <c r="E36" s="6">
        <f>+COG!E77</f>
        <v>3406479.16</v>
      </c>
      <c r="F36" s="6">
        <f>+COG!F77</f>
        <v>2620225.2999999998</v>
      </c>
      <c r="G36" s="6">
        <f>+CA!G16</f>
        <v>1594455.8428440001</v>
      </c>
    </row>
    <row r="37" spans="1:7" x14ac:dyDescent="0.2">
      <c r="A37" s="30" t="s">
        <v>131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0.399999999999999" x14ac:dyDescent="0.2">
      <c r="A38" s="30" t="s">
        <v>132</v>
      </c>
      <c r="B38" s="6">
        <v>5000935</v>
      </c>
      <c r="C38" s="6">
        <v>0</v>
      </c>
      <c r="D38" s="6">
        <v>5000935</v>
      </c>
      <c r="E38" s="6">
        <v>3555106.68</v>
      </c>
      <c r="F38" s="6">
        <f>+COG!F77</f>
        <v>2620225.2999999998</v>
      </c>
      <c r="G38" s="6">
        <v>1445828.32</v>
      </c>
    </row>
    <row r="39" spans="1:7" x14ac:dyDescent="0.2">
      <c r="A39" s="30" t="s">
        <v>133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134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 t="shared" ref="B42:G42" si="0">+B36</f>
        <v>5000935.0028440002</v>
      </c>
      <c r="C42" s="12">
        <f t="shared" si="0"/>
        <v>0</v>
      </c>
      <c r="D42" s="12">
        <f t="shared" si="0"/>
        <v>5000935.0028440002</v>
      </c>
      <c r="E42" s="12">
        <f t="shared" si="0"/>
        <v>3406479.16</v>
      </c>
      <c r="F42" s="12">
        <f t="shared" si="0"/>
        <v>2620225.2999999998</v>
      </c>
      <c r="G42" s="12">
        <f t="shared" si="0"/>
        <v>1594455.8428440001</v>
      </c>
    </row>
    <row r="44" spans="1:7" x14ac:dyDescent="0.2">
      <c r="A44" s="47" t="s">
        <v>140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2025-02-17T18:36:06Z</cp:lastPrinted>
  <dcterms:created xsi:type="dcterms:W3CDTF">2014-02-10T03:37:14Z</dcterms:created>
  <dcterms:modified xsi:type="dcterms:W3CDTF">2025-02-17T18:37:47Z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